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ata\PREINVERSION\METODOLOGIAS\Seminario Perfiles Proyecto\Dia 3\"/>
    </mc:Choice>
  </mc:AlternateContent>
  <bookViews>
    <workbookView showHorizontalScroll="0" showVerticalScroll="0" showSheetTabs="0" xWindow="0" yWindow="0" windowWidth="28800" windowHeight="12030"/>
  </bookViews>
  <sheets>
    <sheet name="Proyección (3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5" i="1" l="1"/>
  <c r="AJ25" i="1"/>
  <c r="AB17" i="1"/>
  <c r="AJ16" i="1"/>
  <c r="AB16" i="1"/>
  <c r="AC17" i="1" s="1"/>
  <c r="AJ15" i="1"/>
  <c r="AB15" i="1"/>
  <c r="AC16" i="1" s="1"/>
  <c r="AD17" i="1" s="1"/>
  <c r="AJ14" i="1"/>
  <c r="AB14" i="1"/>
  <c r="AC15" i="1" s="1"/>
  <c r="AD16" i="1" s="1"/>
  <c r="AE17" i="1" s="1"/>
  <c r="D14" i="1"/>
  <c r="AJ13" i="1"/>
  <c r="AC13" i="1"/>
  <c r="AD14" i="1" s="1"/>
  <c r="AE15" i="1" s="1"/>
  <c r="AF16" i="1" s="1"/>
  <c r="AB13" i="1"/>
  <c r="AC14" i="1" s="1"/>
  <c r="AD15" i="1" s="1"/>
  <c r="AE16" i="1" s="1"/>
  <c r="AF17" i="1" s="1"/>
  <c r="C13" i="1"/>
  <c r="AJ12" i="1"/>
  <c r="AB12" i="1"/>
  <c r="AJ11" i="1"/>
  <c r="AJ18" i="1" s="1"/>
  <c r="AJ27" i="1" s="1"/>
  <c r="AC11" i="1"/>
  <c r="AD12" i="1" s="1"/>
  <c r="AE13" i="1" s="1"/>
  <c r="AF14" i="1" s="1"/>
  <c r="AB11" i="1"/>
  <c r="AC12" i="1" s="1"/>
  <c r="AD13" i="1" s="1"/>
  <c r="AE14" i="1" s="1"/>
  <c r="AF15" i="1" s="1"/>
  <c r="AB10" i="1"/>
  <c r="AJ9" i="1"/>
  <c r="AJ23" i="1" s="1"/>
  <c r="AJ32" i="1" s="1"/>
  <c r="AC9" i="1"/>
  <c r="AL25" i="1" s="1"/>
  <c r="AB9" i="1"/>
  <c r="AC10" i="1" s="1"/>
  <c r="AD11" i="1" s="1"/>
  <c r="AE12" i="1" s="1"/>
  <c r="AF13" i="1" s="1"/>
  <c r="J9" i="1"/>
  <c r="AJ8" i="1"/>
  <c r="AJ22" i="1" s="1"/>
  <c r="AJ31" i="1" s="1"/>
  <c r="AC8" i="1"/>
  <c r="AD9" i="1" s="1"/>
  <c r="AB8" i="1"/>
  <c r="J8" i="1"/>
  <c r="AJ7" i="1"/>
  <c r="AJ21" i="1" s="1"/>
  <c r="AJ30" i="1" s="1"/>
  <c r="AC7" i="1"/>
  <c r="AD8" i="1" s="1"/>
  <c r="AE9" i="1" s="1"/>
  <c r="AB7" i="1"/>
  <c r="J7" i="1"/>
  <c r="AJ6" i="1"/>
  <c r="AJ20" i="1" s="1"/>
  <c r="AJ29" i="1" s="1"/>
  <c r="AC6" i="1"/>
  <c r="AD7" i="1" s="1"/>
  <c r="AE8" i="1" s="1"/>
  <c r="AF9" i="1" s="1"/>
  <c r="AB6" i="1"/>
  <c r="I6" i="1"/>
  <c r="AJ5" i="1"/>
  <c r="AJ19" i="1" s="1"/>
  <c r="AJ28" i="1" s="1"/>
  <c r="AC5" i="1"/>
  <c r="AD6" i="1" s="1"/>
  <c r="AE7" i="1" s="1"/>
  <c r="AF8" i="1" s="1"/>
  <c r="AB5" i="1"/>
  <c r="I5" i="1"/>
  <c r="AB4" i="1"/>
  <c r="AC4" i="1" s="1"/>
  <c r="H4" i="1"/>
  <c r="AN3" i="1"/>
  <c r="AM3" i="1"/>
  <c r="AL3" i="1"/>
  <c r="AK3" i="1"/>
  <c r="AJ3" i="1"/>
  <c r="W2" i="1"/>
  <c r="AR7" i="1" l="1"/>
  <c r="AR17" i="1" s="1"/>
  <c r="AK8" i="1"/>
  <c r="AK22" i="1" s="1"/>
  <c r="AD5" i="1"/>
  <c r="AE6" i="1" s="1"/>
  <c r="AF7" i="1" s="1"/>
  <c r="AD4" i="1"/>
  <c r="AR6" i="1"/>
  <c r="AR16" i="1" s="1"/>
  <c r="AK7" i="1"/>
  <c r="AK21" i="1" s="1"/>
  <c r="AR8" i="1"/>
  <c r="AR18" i="1" s="1"/>
  <c r="AK9" i="1"/>
  <c r="AK23" i="1" s="1"/>
  <c r="AK11" i="1"/>
  <c r="AK18" i="1" s="1"/>
  <c r="AK27" i="1" s="1"/>
  <c r="AR4" i="1"/>
  <c r="AR14" i="1" s="1"/>
  <c r="AK5" i="1"/>
  <c r="AK19" i="1" s="1"/>
  <c r="AR5" i="1"/>
  <c r="AR15" i="1" s="1"/>
  <c r="AK6" i="1"/>
  <c r="AK20" i="1" s="1"/>
  <c r="AR9" i="1"/>
  <c r="AR19" i="1" s="1"/>
  <c r="AK16" i="1"/>
  <c r="AM25" i="1"/>
  <c r="AE10" i="1"/>
  <c r="AF11" i="1" s="1"/>
  <c r="AF10" i="1"/>
  <c r="AN25" i="1"/>
  <c r="AD10" i="1"/>
  <c r="AE11" i="1" s="1"/>
  <c r="AF12" i="1" s="1"/>
  <c r="AL11" i="1" l="1"/>
  <c r="AL18" i="1" s="1"/>
  <c r="AL27" i="1" s="1"/>
  <c r="AL5" i="1"/>
  <c r="AL19" i="1" s="1"/>
  <c r="AS4" i="1"/>
  <c r="AS14" i="1" s="1"/>
  <c r="AK31" i="1"/>
  <c r="AK15" i="1"/>
  <c r="AK14" i="1"/>
  <c r="AK12" i="1"/>
  <c r="AK13" i="1"/>
  <c r="AK29" i="1" s="1"/>
  <c r="AK32" i="1"/>
  <c r="AK28" i="1"/>
  <c r="AK30" i="1"/>
  <c r="AE4" i="1"/>
  <c r="AE5" i="1"/>
  <c r="AF6" i="1" s="1"/>
  <c r="AL13" i="1" l="1"/>
  <c r="AL29" i="1" s="1"/>
  <c r="AL7" i="1"/>
  <c r="AL21" i="1" s="1"/>
  <c r="AS6" i="1"/>
  <c r="AS16" i="1" s="1"/>
  <c r="AS9" i="1"/>
  <c r="AS19" i="1" s="1"/>
  <c r="AL16" i="1"/>
  <c r="AL32" i="1" s="1"/>
  <c r="AM11" i="1"/>
  <c r="AM18" i="1" s="1"/>
  <c r="AM27" i="1" s="1"/>
  <c r="AT4" i="1"/>
  <c r="AT14" i="1" s="1"/>
  <c r="AM5" i="1"/>
  <c r="AM19" i="1" s="1"/>
  <c r="AS8" i="1"/>
  <c r="AS18" i="1" s="1"/>
  <c r="AL15" i="1"/>
  <c r="AL31" i="1" s="1"/>
  <c r="AL9" i="1"/>
  <c r="AL23" i="1" s="1"/>
  <c r="AS7" i="1"/>
  <c r="AS17" i="1" s="1"/>
  <c r="AL14" i="1"/>
  <c r="AL30" i="1" s="1"/>
  <c r="AL8" i="1"/>
  <c r="AL22" i="1" s="1"/>
  <c r="AF5" i="1"/>
  <c r="AF4" i="1"/>
  <c r="AL12" i="1"/>
  <c r="AL28" i="1" s="1"/>
  <c r="AL6" i="1"/>
  <c r="AL20" i="1" s="1"/>
  <c r="AS5" i="1"/>
  <c r="AS15" i="1" s="1"/>
  <c r="AM14" i="1" l="1"/>
  <c r="AM30" i="1" s="1"/>
  <c r="AT7" i="1"/>
  <c r="AT17" i="1" s="1"/>
  <c r="AM8" i="1"/>
  <c r="AM22" i="1" s="1"/>
  <c r="AT6" i="1"/>
  <c r="AT16" i="1" s="1"/>
  <c r="AM13" i="1"/>
  <c r="AM29" i="1" s="1"/>
  <c r="AM7" i="1"/>
  <c r="AM21" i="1" s="1"/>
  <c r="AT5" i="1"/>
  <c r="AT15" i="1" s="1"/>
  <c r="AM6" i="1"/>
  <c r="AM20" i="1" s="1"/>
  <c r="AM12" i="1"/>
  <c r="AM28" i="1" s="1"/>
  <c r="AU4" i="1"/>
  <c r="AU14" i="1" s="1"/>
  <c r="AN11" i="1"/>
  <c r="AN18" i="1" s="1"/>
  <c r="AN27" i="1" s="1"/>
  <c r="AN5" i="1"/>
  <c r="AN19" i="1" s="1"/>
  <c r="AT9" i="1"/>
  <c r="AT19" i="1" s="1"/>
  <c r="AM16" i="1"/>
  <c r="AT8" i="1"/>
  <c r="AT18" i="1" s="1"/>
  <c r="AM15" i="1"/>
  <c r="AM9" i="1"/>
  <c r="AM23" i="1" s="1"/>
  <c r="AN6" i="1" l="1"/>
  <c r="AN20" i="1" s="1"/>
  <c r="AN12" i="1"/>
  <c r="AN28" i="1" s="1"/>
  <c r="AV5" i="1" s="1"/>
  <c r="AV15" i="1" s="1"/>
  <c r="AU5" i="1"/>
  <c r="AU15" i="1" s="1"/>
  <c r="AM31" i="1"/>
  <c r="AN14" i="1"/>
  <c r="AN30" i="1" s="1"/>
  <c r="AV7" i="1" s="1"/>
  <c r="AV17" i="1" s="1"/>
  <c r="AN8" i="1"/>
  <c r="AN22" i="1" s="1"/>
  <c r="AU7" i="1"/>
  <c r="AU17" i="1" s="1"/>
  <c r="AM32" i="1"/>
  <c r="AN13" i="1"/>
  <c r="AN29" i="1" s="1"/>
  <c r="AV6" i="1" s="1"/>
  <c r="AV16" i="1" s="1"/>
  <c r="AN7" i="1"/>
  <c r="AN21" i="1" s="1"/>
  <c r="AU6" i="1"/>
  <c r="AU16" i="1" s="1"/>
  <c r="AV4" i="1"/>
  <c r="AV14" i="1" s="1"/>
  <c r="AU9" i="1" l="1"/>
  <c r="AU19" i="1" s="1"/>
  <c r="AN16" i="1"/>
  <c r="AU8" i="1"/>
  <c r="AU18" i="1" s="1"/>
  <c r="AN15" i="1"/>
  <c r="AN31" i="1" s="1"/>
  <c r="AN9" i="1"/>
  <c r="AN23" i="1" s="1"/>
  <c r="AN32" i="1" l="1"/>
  <c r="AV9" i="1" s="1"/>
  <c r="AV19" i="1" s="1"/>
  <c r="AV8" i="1"/>
  <c r="AV18" i="1" s="1"/>
  <c r="AJ34" i="1" l="1"/>
</calcChain>
</file>

<file path=xl/sharedStrings.xml><?xml version="1.0" encoding="utf-8"?>
<sst xmlns="http://schemas.openxmlformats.org/spreadsheetml/2006/main" count="109" uniqueCount="74">
  <si>
    <t>Aulas y grados</t>
  </si>
  <si>
    <t>Distribución etária de los alumnos por grado</t>
  </si>
  <si>
    <t>Estadísticas de nacimiento y población de niños/as</t>
  </si>
  <si>
    <t>Niños en edad escolar de primaria sin ingresar al centro escolar</t>
  </si>
  <si>
    <t>Proyección de la población de niños/as nuevos demandantes</t>
  </si>
  <si>
    <t>Proyección de demanda por grado</t>
  </si>
  <si>
    <t>Déficit por grados según exceso de estudiantes demandantes vs capacidad de aulas</t>
  </si>
  <si>
    <t>Mañana</t>
  </si>
  <si>
    <t>Tarde</t>
  </si>
  <si>
    <t>Edades</t>
  </si>
  <si>
    <t>6 a 7</t>
  </si>
  <si>
    <t>8 a 9</t>
  </si>
  <si>
    <t>10 a 11</t>
  </si>
  <si>
    <t>&gt; 12</t>
  </si>
  <si>
    <t>Nacimientos por año</t>
  </si>
  <si>
    <t>con 6 años</t>
  </si>
  <si>
    <t>Año</t>
  </si>
  <si>
    <t xml:space="preserve">Año </t>
  </si>
  <si>
    <t>Grado</t>
  </si>
  <si>
    <t>Aula 1</t>
  </si>
  <si>
    <t>Primer grado/ Segundo grado/Tercer Grado</t>
  </si>
  <si>
    <t>Primer grado</t>
  </si>
  <si>
    <t>Tasa anual de nacimientos</t>
  </si>
  <si>
    <t>con 7 años</t>
  </si>
  <si>
    <t>Nacimientos</t>
  </si>
  <si>
    <t>Estudiantes promocionados</t>
  </si>
  <si>
    <t>Primero</t>
  </si>
  <si>
    <t>Aula 2</t>
  </si>
  <si>
    <t>Segundo grado</t>
  </si>
  <si>
    <t>Niños menores de 6 años</t>
  </si>
  <si>
    <t>con 8 años</t>
  </si>
  <si>
    <t>niños con &lt;1 año</t>
  </si>
  <si>
    <t>de primero a segundo</t>
  </si>
  <si>
    <t>Segundo</t>
  </si>
  <si>
    <t>Aula 3</t>
  </si>
  <si>
    <t>Cuarto Grado/Quinto Grado/Sexto grado</t>
  </si>
  <si>
    <t>Tercer grado</t>
  </si>
  <si>
    <t>Distribución de los niños menores de 5</t>
  </si>
  <si>
    <t>con 9 años</t>
  </si>
  <si>
    <t>con 2</t>
  </si>
  <si>
    <t>de segundo a tercero</t>
  </si>
  <si>
    <t>Tercero</t>
  </si>
  <si>
    <t>Cuarto grado</t>
  </si>
  <si>
    <t>menores de 1 año</t>
  </si>
  <si>
    <t>con 10 años</t>
  </si>
  <si>
    <t>con 3</t>
  </si>
  <si>
    <t>de tercero a cuarto</t>
  </si>
  <si>
    <t>Cuarto</t>
  </si>
  <si>
    <t>Alumnos por aula</t>
  </si>
  <si>
    <t xml:space="preserve">Quinto grado </t>
  </si>
  <si>
    <t>con 11 años</t>
  </si>
  <si>
    <t>con 4</t>
  </si>
  <si>
    <t>de cuarto a quinto</t>
  </si>
  <si>
    <t>Quinto</t>
  </si>
  <si>
    <t>sexto grado</t>
  </si>
  <si>
    <t>con 5</t>
  </si>
  <si>
    <t>de quinto a sexto</t>
  </si>
  <si>
    <t>Sexto</t>
  </si>
  <si>
    <t>con 6</t>
  </si>
  <si>
    <t>Estudiantes no promocionados</t>
  </si>
  <si>
    <t>Tasa de aprobación</t>
  </si>
  <si>
    <t>con 7</t>
  </si>
  <si>
    <t>Capacidad estudiantes por aula</t>
  </si>
  <si>
    <t>con 8</t>
  </si>
  <si>
    <t>Promedio</t>
  </si>
  <si>
    <t>con 9</t>
  </si>
  <si>
    <t>Promedio global</t>
  </si>
  <si>
    <t>con 10</t>
  </si>
  <si>
    <t>con 11</t>
  </si>
  <si>
    <t>con 12</t>
  </si>
  <si>
    <t>con 13</t>
  </si>
  <si>
    <t>Matrícula de inicio</t>
  </si>
  <si>
    <t>Nuevos ingresos</t>
  </si>
  <si>
    <t>Matrícula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</si>
</sst>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2" fillId="2" borderId="1" xfId="0" applyFont="1" applyFill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4" borderId="0" xfId="0" applyFont="1" applyFill="1"/>
    <xf numFmtId="0" fontId="2" fillId="4" borderId="2" xfId="0" applyFont="1" applyFill="1" applyBorder="1" applyAlignment="1">
      <alignment horizontal="center" vertical="center"/>
    </xf>
    <xf numFmtId="16" fontId="2" fillId="4" borderId="2" xfId="0" applyNumberFormat="1" applyFont="1" applyFill="1" applyBorder="1" applyAlignment="1">
      <alignment horizontal="center" vertical="center"/>
    </xf>
    <xf numFmtId="18" fontId="2" fillId="4" borderId="2" xfId="0" applyNumberFormat="1" applyFont="1" applyFill="1" applyBorder="1" applyAlignment="1">
      <alignment horizontal="center" vertical="center"/>
    </xf>
    <xf numFmtId="0" fontId="2" fillId="4" borderId="3" xfId="0" applyFont="1" applyFill="1" applyBorder="1"/>
    <xf numFmtId="0" fontId="3" fillId="5" borderId="3" xfId="0" applyFont="1" applyFill="1" applyBorder="1"/>
    <xf numFmtId="1" fontId="2" fillId="4" borderId="0" xfId="1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9" fontId="2" fillId="4" borderId="0" xfId="0" applyNumberFormat="1" applyFont="1" applyFill="1"/>
    <xf numFmtId="0" fontId="2" fillId="4" borderId="0" xfId="0" applyFont="1" applyFill="1" applyBorder="1"/>
    <xf numFmtId="9" fontId="3" fillId="5" borderId="0" xfId="0" applyNumberFormat="1" applyFont="1" applyFill="1" applyBorder="1"/>
    <xf numFmtId="1" fontId="2" fillId="4" borderId="0" xfId="0" applyNumberFormat="1" applyFont="1" applyFill="1"/>
    <xf numFmtId="0" fontId="5" fillId="4" borderId="0" xfId="0" applyFont="1" applyFill="1"/>
    <xf numFmtId="165" fontId="2" fillId="4" borderId="3" xfId="0" applyNumberFormat="1" applyFont="1" applyFill="1" applyBorder="1"/>
    <xf numFmtId="0" fontId="3" fillId="5" borderId="0" xfId="0" applyFont="1" applyFill="1" applyBorder="1"/>
    <xf numFmtId="1" fontId="2" fillId="4" borderId="0" xfId="0" applyNumberFormat="1" applyFont="1" applyFill="1" applyAlignment="1">
      <alignment horizontal="center" vertical="center"/>
    </xf>
    <xf numFmtId="1" fontId="2" fillId="6" borderId="0" xfId="0" applyNumberFormat="1" applyFont="1" applyFill="1"/>
    <xf numFmtId="165" fontId="2" fillId="4" borderId="0" xfId="0" applyNumberFormat="1" applyFont="1" applyFill="1" applyBorder="1"/>
    <xf numFmtId="0" fontId="2" fillId="4" borderId="1" xfId="0" applyFont="1" applyFill="1" applyBorder="1"/>
    <xf numFmtId="1" fontId="2" fillId="4" borderId="1" xfId="0" applyNumberFormat="1" applyFont="1" applyFill="1" applyBorder="1" applyAlignment="1">
      <alignment horizontal="center" vertical="center"/>
    </xf>
    <xf numFmtId="18" fontId="2" fillId="4" borderId="0" xfId="0" applyNumberFormat="1" applyFont="1" applyFill="1"/>
    <xf numFmtId="9" fontId="2" fillId="4" borderId="1" xfId="0" applyNumberFormat="1" applyFont="1" applyFill="1" applyBorder="1"/>
    <xf numFmtId="165" fontId="2" fillId="4" borderId="1" xfId="0" applyNumberFormat="1" applyFont="1" applyFill="1" applyBorder="1"/>
    <xf numFmtId="9" fontId="3" fillId="5" borderId="1" xfId="0" applyNumberFormat="1" applyFont="1" applyFill="1" applyBorder="1"/>
    <xf numFmtId="9" fontId="0" fillId="0" borderId="0" xfId="0" applyNumberFormat="1"/>
    <xf numFmtId="0" fontId="3" fillId="7" borderId="4" xfId="0" applyFont="1" applyFill="1" applyBorder="1"/>
    <xf numFmtId="9" fontId="0" fillId="5" borderId="5" xfId="0" applyNumberFormat="1" applyFill="1" applyBorder="1"/>
    <xf numFmtId="0" fontId="0" fillId="0" borderId="0" xfId="0" applyBorder="1"/>
    <xf numFmtId="9" fontId="0" fillId="0" borderId="0" xfId="0" applyNumberFormat="1" applyBorder="1"/>
    <xf numFmtId="0" fontId="0" fillId="5" borderId="0" xfId="0" applyFill="1"/>
    <xf numFmtId="1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0837491831342546E-4"/>
          <c:y val="8.6145538802742685E-2"/>
          <c:w val="0.7175839895013123"/>
          <c:h val="0.89351851851851849"/>
        </c:manualLayout>
      </c:layout>
      <c:pie3DChart>
        <c:varyColors val="1"/>
        <c:ser>
          <c:idx val="0"/>
          <c:order val="0"/>
          <c:explosion val="25"/>
          <c:dLbls>
            <c:dLbl>
              <c:idx val="3"/>
              <c:layout>
                <c:manualLayout>
                  <c:x val="1.282108486439195E-2"/>
                  <c:y val="1.8361767279090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D1B-4724-9B17-922FAB1D4C5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'Proyección (3)'!$L$7:$L$10</c:f>
              <c:strCache>
                <c:ptCount val="4"/>
                <c:pt idx="0">
                  <c:v>menores de 1 año</c:v>
                </c:pt>
                <c:pt idx="1">
                  <c:v>con 2</c:v>
                </c:pt>
                <c:pt idx="2">
                  <c:v>con 3</c:v>
                </c:pt>
                <c:pt idx="3">
                  <c:v>con 4</c:v>
                </c:pt>
              </c:strCache>
            </c:strRef>
          </c:cat>
          <c:val>
            <c:numRef>
              <c:f>'Proyección (3)'!$M$7:$M$10</c:f>
              <c:numCache>
                <c:formatCode>0%</c:formatCode>
                <c:ptCount val="4"/>
                <c:pt idx="0">
                  <c:v>0.5</c:v>
                </c:pt>
                <c:pt idx="1">
                  <c:v>0.23</c:v>
                </c:pt>
                <c:pt idx="2">
                  <c:v>0.14000000000000001</c:v>
                </c:pt>
                <c:pt idx="3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B-4724-9B17-922FAB1D4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2313954505686784"/>
          <c:y val="0.29996609798775153"/>
          <c:w val="0.27686037806019248"/>
          <c:h val="0.4933463028833904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1</xdr:row>
      <xdr:rowOff>19050</xdr:rowOff>
    </xdr:from>
    <xdr:to>
      <xdr:col>18</xdr:col>
      <xdr:colOff>541564</xdr:colOff>
      <xdr:row>13</xdr:row>
      <xdr:rowOff>60553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89"/>
  <sheetViews>
    <sheetView showGridLines="0" tabSelected="1" zoomScaleNormal="100" workbookViewId="0">
      <selection activeCell="F21" sqref="F21"/>
    </sheetView>
  </sheetViews>
  <sheetFormatPr baseColWidth="10" defaultRowHeight="15" x14ac:dyDescent="0.25"/>
  <cols>
    <col min="1" max="1" width="3.5703125" customWidth="1"/>
    <col min="3" max="3" width="19.28515625" customWidth="1"/>
    <col min="4" max="4" width="28.5703125" customWidth="1"/>
    <col min="5" max="5" width="2.28515625" style="3" customWidth="1"/>
    <col min="6" max="6" width="18.5703125" customWidth="1"/>
    <col min="7" max="7" width="12.140625" customWidth="1"/>
    <col min="8" max="8" width="10.85546875" customWidth="1"/>
    <col min="9" max="10" width="8.7109375" customWidth="1"/>
    <col min="11" max="11" width="2.28515625" style="3" customWidth="1"/>
    <col min="12" max="12" width="37.140625" customWidth="1"/>
    <col min="13" max="13" width="7.7109375" customWidth="1"/>
    <col min="20" max="20" width="2.28515625" style="3" customWidth="1"/>
    <col min="21" max="21" width="2.140625" customWidth="1"/>
    <col min="22" max="22" width="57.5703125" customWidth="1"/>
    <col min="23" max="23" width="5.7109375" style="6" customWidth="1"/>
    <col min="24" max="24" width="2.28515625" style="3" customWidth="1"/>
    <col min="25" max="25" width="3" style="6" customWidth="1"/>
    <col min="26" max="30" width="11.42578125" style="6"/>
    <col min="33" max="33" width="2.28515625" style="3" customWidth="1"/>
    <col min="34" max="34" width="2" customWidth="1"/>
    <col min="35" max="35" width="22.7109375" customWidth="1"/>
    <col min="41" max="41" width="3" style="3" customWidth="1"/>
    <col min="42" max="42" width="3" style="6" customWidth="1"/>
    <col min="43" max="47" width="0" hidden="1" customWidth="1"/>
    <col min="48" max="48" width="17.140625" hidden="1" customWidth="1"/>
    <col min="49" max="49" width="0" hidden="1" customWidth="1"/>
  </cols>
  <sheetData>
    <row r="2" spans="2:48" x14ac:dyDescent="0.25">
      <c r="B2" s="1" t="s">
        <v>0</v>
      </c>
      <c r="C2" s="2"/>
      <c r="D2" s="2"/>
      <c r="F2" s="1" t="s">
        <v>1</v>
      </c>
      <c r="G2" s="2"/>
      <c r="H2" s="2"/>
      <c r="I2" s="2"/>
      <c r="J2" s="2"/>
      <c r="L2" s="1" t="s">
        <v>2</v>
      </c>
      <c r="M2" s="2"/>
      <c r="V2" s="4" t="s">
        <v>3</v>
      </c>
      <c r="W2" s="5">
        <f>+SUM(W3:W8)</f>
        <v>30</v>
      </c>
      <c r="Z2" s="1" t="s">
        <v>4</v>
      </c>
      <c r="AA2" s="2"/>
      <c r="AB2" s="2"/>
      <c r="AC2" s="2"/>
      <c r="AD2" s="2"/>
      <c r="AE2" s="2"/>
      <c r="AF2" s="2"/>
      <c r="AI2" s="1" t="s">
        <v>5</v>
      </c>
      <c r="AJ2" s="1"/>
      <c r="AK2" s="1"/>
      <c r="AL2" s="1"/>
      <c r="AM2" s="1"/>
      <c r="AN2" s="1"/>
      <c r="AQ2" s="1" t="s">
        <v>6</v>
      </c>
      <c r="AR2" s="2"/>
      <c r="AS2" s="2"/>
      <c r="AT2" s="2"/>
      <c r="AU2" s="2"/>
      <c r="AV2" s="2"/>
    </row>
    <row r="3" spans="2:48" x14ac:dyDescent="0.25">
      <c r="B3" s="7"/>
      <c r="C3" s="7" t="s">
        <v>7</v>
      </c>
      <c r="D3" s="7" t="s">
        <v>8</v>
      </c>
      <c r="F3" s="8" t="s">
        <v>9</v>
      </c>
      <c r="G3" s="9" t="s">
        <v>10</v>
      </c>
      <c r="H3" s="10" t="s">
        <v>11</v>
      </c>
      <c r="I3" s="8" t="s">
        <v>12</v>
      </c>
      <c r="J3" s="8" t="s">
        <v>13</v>
      </c>
      <c r="L3" s="11" t="s">
        <v>14</v>
      </c>
      <c r="M3" s="12">
        <v>21</v>
      </c>
      <c r="V3" s="7" t="s">
        <v>15</v>
      </c>
      <c r="W3" s="13">
        <v>4</v>
      </c>
      <c r="Z3" s="14" t="s">
        <v>16</v>
      </c>
      <c r="AA3" s="14">
        <v>2016</v>
      </c>
      <c r="AB3" s="14">
        <v>2017</v>
      </c>
      <c r="AC3" s="14">
        <v>2018</v>
      </c>
      <c r="AD3" s="14">
        <v>2019</v>
      </c>
      <c r="AE3" s="14">
        <v>2020</v>
      </c>
      <c r="AF3" s="14">
        <v>2021</v>
      </c>
      <c r="AI3" s="14" t="s">
        <v>17</v>
      </c>
      <c r="AJ3" s="14">
        <f>AB3</f>
        <v>2017</v>
      </c>
      <c r="AK3" s="14">
        <f>AC3</f>
        <v>2018</v>
      </c>
      <c r="AL3" s="14">
        <f>AD3</f>
        <v>2019</v>
      </c>
      <c r="AM3" s="14">
        <f>AE3</f>
        <v>2020</v>
      </c>
      <c r="AN3" s="14">
        <f>AF3</f>
        <v>2021</v>
      </c>
      <c r="AQ3" s="7" t="s">
        <v>18</v>
      </c>
      <c r="AR3" s="14">
        <v>2011</v>
      </c>
      <c r="AS3" s="14">
        <v>2012</v>
      </c>
      <c r="AT3" s="14">
        <v>2013</v>
      </c>
      <c r="AU3" s="14">
        <v>2014</v>
      </c>
      <c r="AV3" s="14">
        <v>2015</v>
      </c>
    </row>
    <row r="4" spans="2:48" x14ac:dyDescent="0.25">
      <c r="B4" s="11" t="s">
        <v>19</v>
      </c>
      <c r="C4" s="11" t="s">
        <v>20</v>
      </c>
      <c r="D4" s="11"/>
      <c r="F4" s="7" t="s">
        <v>21</v>
      </c>
      <c r="G4" s="15">
        <v>1</v>
      </c>
      <c r="H4" s="15">
        <f>1-G4</f>
        <v>0</v>
      </c>
      <c r="I4" s="7"/>
      <c r="J4" s="7"/>
      <c r="L4" s="16" t="s">
        <v>22</v>
      </c>
      <c r="M4" s="17">
        <v>2.5999999999999999E-2</v>
      </c>
      <c r="V4" s="7" t="s">
        <v>23</v>
      </c>
      <c r="W4" s="13">
        <v>8</v>
      </c>
      <c r="Z4" s="7" t="s">
        <v>24</v>
      </c>
      <c r="AA4" s="18">
        <v>21</v>
      </c>
      <c r="AB4" s="18">
        <f>ROUND(AA4*(1+$M$4),0)</f>
        <v>22</v>
      </c>
      <c r="AC4" s="18">
        <f t="shared" ref="AC4:AF4" si="0">ROUND(AB4*(1+$M$4),0)</f>
        <v>23</v>
      </c>
      <c r="AD4" s="18">
        <f t="shared" si="0"/>
        <v>24</v>
      </c>
      <c r="AE4" s="18">
        <f t="shared" si="0"/>
        <v>25</v>
      </c>
      <c r="AF4" s="18">
        <f t="shared" si="0"/>
        <v>26</v>
      </c>
      <c r="AI4" s="19" t="s">
        <v>25</v>
      </c>
      <c r="AJ4" s="7"/>
      <c r="AK4" s="7"/>
      <c r="AL4" s="7"/>
      <c r="AM4" s="7"/>
      <c r="AN4" s="7"/>
      <c r="AQ4" s="11" t="s">
        <v>26</v>
      </c>
      <c r="AR4" s="20">
        <f>$AT$11-AJ27</f>
        <v>14</v>
      </c>
      <c r="AS4" s="20">
        <f>$AT$11-AK27</f>
        <v>18</v>
      </c>
      <c r="AT4" s="20">
        <f>$AT$11-AL27</f>
        <v>17</v>
      </c>
      <c r="AU4" s="20">
        <f>$AT$11-AM27</f>
        <v>7</v>
      </c>
      <c r="AV4" s="20">
        <f>$AT$11-AN27</f>
        <v>-1</v>
      </c>
    </row>
    <row r="5" spans="2:48" x14ac:dyDescent="0.25">
      <c r="B5" s="16" t="s">
        <v>27</v>
      </c>
      <c r="C5" s="11" t="s">
        <v>20</v>
      </c>
      <c r="D5" s="16"/>
      <c r="F5" s="7" t="s">
        <v>28</v>
      </c>
      <c r="G5" s="15">
        <v>1</v>
      </c>
      <c r="H5" s="15">
        <v>0</v>
      </c>
      <c r="I5" s="15">
        <f>1-SUM(G5:H5)</f>
        <v>0</v>
      </c>
      <c r="J5" s="7"/>
      <c r="L5" s="16" t="s">
        <v>29</v>
      </c>
      <c r="M5" s="21">
        <v>124</v>
      </c>
      <c r="V5" s="7" t="s">
        <v>30</v>
      </c>
      <c r="W5" s="22">
        <v>0</v>
      </c>
      <c r="Z5" s="7" t="s">
        <v>31</v>
      </c>
      <c r="AA5" s="23">
        <v>32</v>
      </c>
      <c r="AB5" s="18">
        <f>+AA4</f>
        <v>21</v>
      </c>
      <c r="AC5" s="18">
        <f>+AB4</f>
        <v>22</v>
      </c>
      <c r="AD5" s="18">
        <f>+AC4</f>
        <v>23</v>
      </c>
      <c r="AE5" s="18">
        <f>+AD4</f>
        <v>24</v>
      </c>
      <c r="AF5" s="18">
        <f>+AE4</f>
        <v>25</v>
      </c>
      <c r="AI5" s="7" t="s">
        <v>32</v>
      </c>
      <c r="AJ5" s="22">
        <f>ROUND(AA10*$G$11,0)</f>
        <v>21</v>
      </c>
      <c r="AK5" s="22">
        <f>ROUND($G$11*AJ27,0)</f>
        <v>18</v>
      </c>
      <c r="AL5" s="22">
        <f>ROUND(AK27*$G$11,0)</f>
        <v>14</v>
      </c>
      <c r="AM5" s="22">
        <f>ROUND(AL27*$G$11,0)</f>
        <v>15</v>
      </c>
      <c r="AN5" s="22">
        <f t="shared" ref="AL5:AN9" si="1">ROUND(AM27*$G$11,0)</f>
        <v>24</v>
      </c>
      <c r="AQ5" s="16" t="s">
        <v>33</v>
      </c>
      <c r="AR5" s="24">
        <f t="shared" ref="AR5:AV9" si="2">$AT$11-AJ28</f>
        <v>11</v>
      </c>
      <c r="AS5" s="24">
        <f t="shared" si="2"/>
        <v>13</v>
      </c>
      <c r="AT5" s="24">
        <f t="shared" si="2"/>
        <v>18</v>
      </c>
      <c r="AU5" s="24">
        <f t="shared" si="2"/>
        <v>17</v>
      </c>
      <c r="AV5" s="24">
        <f t="shared" si="2"/>
        <v>8</v>
      </c>
    </row>
    <row r="6" spans="2:48" x14ac:dyDescent="0.25">
      <c r="B6" s="25" t="s">
        <v>34</v>
      </c>
      <c r="C6" s="25" t="s">
        <v>35</v>
      </c>
      <c r="D6" s="25"/>
      <c r="F6" s="7" t="s">
        <v>36</v>
      </c>
      <c r="G6" s="15">
        <v>0</v>
      </c>
      <c r="H6" s="15">
        <v>1</v>
      </c>
      <c r="I6" s="15">
        <f>1-SUM(G6:H6)</f>
        <v>0</v>
      </c>
      <c r="J6" s="7"/>
      <c r="L6" s="16" t="s">
        <v>37</v>
      </c>
      <c r="M6" s="16"/>
      <c r="V6" s="25" t="s">
        <v>38</v>
      </c>
      <c r="W6" s="26">
        <v>5</v>
      </c>
      <c r="Z6" s="7" t="s">
        <v>39</v>
      </c>
      <c r="AA6" s="18">
        <v>25</v>
      </c>
      <c r="AB6" s="23">
        <f>AA5</f>
        <v>32</v>
      </c>
      <c r="AC6" s="18">
        <f>AB5</f>
        <v>21</v>
      </c>
      <c r="AD6" s="18">
        <f>AC5</f>
        <v>22</v>
      </c>
      <c r="AE6" s="18">
        <f>AD5</f>
        <v>23</v>
      </c>
      <c r="AF6" s="18">
        <f>AE5</f>
        <v>24</v>
      </c>
      <c r="AI6" s="7" t="s">
        <v>40</v>
      </c>
      <c r="AJ6" s="22">
        <f>ROUND(AA11*$G$11,0)</f>
        <v>17</v>
      </c>
      <c r="AK6" s="22">
        <f>ROUND($G$11*AJ28,0)</f>
        <v>20</v>
      </c>
      <c r="AL6" s="22">
        <f t="shared" si="1"/>
        <v>19</v>
      </c>
      <c r="AM6" s="22">
        <f t="shared" si="1"/>
        <v>14</v>
      </c>
      <c r="AN6" s="22">
        <f t="shared" si="1"/>
        <v>15</v>
      </c>
      <c r="AQ6" s="16" t="s">
        <v>41</v>
      </c>
      <c r="AR6" s="24">
        <f t="shared" si="2"/>
        <v>16</v>
      </c>
      <c r="AS6" s="24">
        <f t="shared" si="2"/>
        <v>12</v>
      </c>
      <c r="AT6" s="24">
        <f t="shared" si="2"/>
        <v>13</v>
      </c>
      <c r="AU6" s="24">
        <f t="shared" si="2"/>
        <v>18</v>
      </c>
      <c r="AV6" s="24">
        <f t="shared" si="2"/>
        <v>17</v>
      </c>
    </row>
    <row r="7" spans="2:48" x14ac:dyDescent="0.25">
      <c r="B7" s="7"/>
      <c r="C7" s="7"/>
      <c r="D7" s="7"/>
      <c r="F7" s="7" t="s">
        <v>42</v>
      </c>
      <c r="G7" s="7"/>
      <c r="H7" s="15">
        <v>1</v>
      </c>
      <c r="I7" s="15">
        <v>0</v>
      </c>
      <c r="J7" s="15">
        <f>1-SUM(H7:I7)</f>
        <v>0</v>
      </c>
      <c r="L7" s="16" t="s">
        <v>43</v>
      </c>
      <c r="M7" s="17">
        <v>0.5</v>
      </c>
      <c r="V7" s="25" t="s">
        <v>44</v>
      </c>
      <c r="W7" s="26">
        <v>6</v>
      </c>
      <c r="Z7" s="7" t="s">
        <v>45</v>
      </c>
      <c r="AA7" s="18">
        <v>15</v>
      </c>
      <c r="AB7" s="18">
        <f>AA6</f>
        <v>25</v>
      </c>
      <c r="AC7" s="23">
        <f t="shared" ref="AC7:AF17" si="3">AB6</f>
        <v>32</v>
      </c>
      <c r="AD7" s="18">
        <f t="shared" si="3"/>
        <v>21</v>
      </c>
      <c r="AE7" s="18">
        <f t="shared" si="3"/>
        <v>22</v>
      </c>
      <c r="AF7" s="18">
        <f t="shared" si="3"/>
        <v>23</v>
      </c>
      <c r="AI7" s="7" t="s">
        <v>46</v>
      </c>
      <c r="AJ7" s="22">
        <f>ROUND(AA12*$G$11,0)</f>
        <v>14</v>
      </c>
      <c r="AK7" s="22">
        <f>ROUND($G$11*AJ29,0)</f>
        <v>16</v>
      </c>
      <c r="AL7" s="22">
        <f t="shared" si="1"/>
        <v>20</v>
      </c>
      <c r="AM7" s="22">
        <f t="shared" si="1"/>
        <v>19</v>
      </c>
      <c r="AN7" s="22">
        <f t="shared" si="1"/>
        <v>14</v>
      </c>
      <c r="AQ7" s="16" t="s">
        <v>47</v>
      </c>
      <c r="AR7" s="24">
        <f t="shared" si="2"/>
        <v>19</v>
      </c>
      <c r="AS7" s="24">
        <f t="shared" si="2"/>
        <v>17</v>
      </c>
      <c r="AT7" s="24">
        <f t="shared" si="2"/>
        <v>12</v>
      </c>
      <c r="AU7" s="24">
        <f t="shared" si="2"/>
        <v>13</v>
      </c>
      <c r="AV7" s="24">
        <f t="shared" si="2"/>
        <v>18</v>
      </c>
    </row>
    <row r="8" spans="2:48" x14ac:dyDescent="0.25">
      <c r="B8" s="7" t="s">
        <v>48</v>
      </c>
      <c r="C8" s="7"/>
      <c r="D8" s="7"/>
      <c r="F8" s="7" t="s">
        <v>49</v>
      </c>
      <c r="G8" s="7"/>
      <c r="H8" s="15">
        <v>0</v>
      </c>
      <c r="I8" s="15">
        <v>1</v>
      </c>
      <c r="J8" s="15">
        <f>1-SUM(H8:I8)</f>
        <v>0</v>
      </c>
      <c r="L8" s="16" t="s">
        <v>39</v>
      </c>
      <c r="M8" s="17">
        <v>0.23</v>
      </c>
      <c r="V8" s="25" t="s">
        <v>50</v>
      </c>
      <c r="W8" s="26">
        <v>7</v>
      </c>
      <c r="Z8" s="27" t="s">
        <v>51</v>
      </c>
      <c r="AA8" s="18">
        <v>14</v>
      </c>
      <c r="AB8" s="18">
        <f>AA7</f>
        <v>15</v>
      </c>
      <c r="AC8" s="18">
        <f t="shared" si="3"/>
        <v>25</v>
      </c>
      <c r="AD8" s="23">
        <f t="shared" si="3"/>
        <v>32</v>
      </c>
      <c r="AE8" s="18">
        <f t="shared" si="3"/>
        <v>21</v>
      </c>
      <c r="AF8" s="18">
        <f t="shared" si="3"/>
        <v>22</v>
      </c>
      <c r="AI8" s="7" t="s">
        <v>52</v>
      </c>
      <c r="AJ8" s="22">
        <f>ROUND(AA13*$G$11,0)</f>
        <v>11</v>
      </c>
      <c r="AK8" s="22">
        <f>ROUND($G$11*AJ30,0)</f>
        <v>14</v>
      </c>
      <c r="AL8" s="22">
        <f t="shared" si="1"/>
        <v>15</v>
      </c>
      <c r="AM8" s="22">
        <f t="shared" si="1"/>
        <v>20</v>
      </c>
      <c r="AN8" s="22">
        <f t="shared" si="1"/>
        <v>19</v>
      </c>
      <c r="AQ8" s="16" t="s">
        <v>53</v>
      </c>
      <c r="AR8" s="24">
        <f t="shared" si="2"/>
        <v>22</v>
      </c>
      <c r="AS8" s="24">
        <f t="shared" si="2"/>
        <v>19</v>
      </c>
      <c r="AT8" s="24">
        <f t="shared" si="2"/>
        <v>18</v>
      </c>
      <c r="AU8" s="24">
        <f t="shared" si="2"/>
        <v>12</v>
      </c>
      <c r="AV8" s="24">
        <f t="shared" si="2"/>
        <v>13</v>
      </c>
    </row>
    <row r="9" spans="2:48" x14ac:dyDescent="0.25">
      <c r="B9" s="7"/>
      <c r="C9" s="7" t="s">
        <v>7</v>
      </c>
      <c r="D9" s="7" t="s">
        <v>8</v>
      </c>
      <c r="F9" s="25" t="s">
        <v>54</v>
      </c>
      <c r="G9" s="25"/>
      <c r="H9" s="25"/>
      <c r="I9" s="28">
        <v>1</v>
      </c>
      <c r="J9" s="28">
        <f>1-I9</f>
        <v>0</v>
      </c>
      <c r="L9" s="16" t="s">
        <v>45</v>
      </c>
      <c r="M9" s="17">
        <v>0.14000000000000001</v>
      </c>
      <c r="Z9" s="7" t="s">
        <v>55</v>
      </c>
      <c r="AA9" s="18">
        <v>17</v>
      </c>
      <c r="AB9" s="18">
        <f>AA8</f>
        <v>14</v>
      </c>
      <c r="AC9" s="18">
        <f>AB8</f>
        <v>15</v>
      </c>
      <c r="AD9" s="18">
        <f t="shared" si="3"/>
        <v>25</v>
      </c>
      <c r="AE9" s="23">
        <f t="shared" si="3"/>
        <v>32</v>
      </c>
      <c r="AF9" s="18">
        <f t="shared" si="3"/>
        <v>21</v>
      </c>
      <c r="AI9" s="7" t="s">
        <v>56</v>
      </c>
      <c r="AJ9" s="22">
        <f>ROUND(AA14*$G$11,0)</f>
        <v>9</v>
      </c>
      <c r="AK9" s="22">
        <f>ROUND($G$11*AJ31,0)</f>
        <v>11</v>
      </c>
      <c r="AL9" s="22">
        <f t="shared" si="1"/>
        <v>14</v>
      </c>
      <c r="AM9" s="22">
        <f t="shared" si="1"/>
        <v>14</v>
      </c>
      <c r="AN9" s="22">
        <f t="shared" si="1"/>
        <v>20</v>
      </c>
      <c r="AQ9" s="25" t="s">
        <v>57</v>
      </c>
      <c r="AR9" s="29">
        <f t="shared" si="2"/>
        <v>25</v>
      </c>
      <c r="AS9" s="29">
        <f t="shared" si="2"/>
        <v>22</v>
      </c>
      <c r="AT9" s="29">
        <f t="shared" si="2"/>
        <v>19</v>
      </c>
      <c r="AU9" s="29">
        <f t="shared" si="2"/>
        <v>19</v>
      </c>
      <c r="AV9" s="29">
        <f t="shared" si="2"/>
        <v>13</v>
      </c>
    </row>
    <row r="10" spans="2:48" x14ac:dyDescent="0.25">
      <c r="B10" s="11" t="s">
        <v>19</v>
      </c>
      <c r="C10" s="11">
        <v>25</v>
      </c>
      <c r="D10" s="11"/>
      <c r="L10" s="25" t="s">
        <v>51</v>
      </c>
      <c r="M10" s="30">
        <v>0.13</v>
      </c>
      <c r="N10" s="31"/>
      <c r="O10" s="31"/>
      <c r="Z10" s="7" t="s">
        <v>58</v>
      </c>
      <c r="AA10" s="18">
        <v>25</v>
      </c>
      <c r="AB10" s="18">
        <f>AA9</f>
        <v>17</v>
      </c>
      <c r="AC10" s="18">
        <f>AB9</f>
        <v>14</v>
      </c>
      <c r="AD10" s="18">
        <f t="shared" si="3"/>
        <v>15</v>
      </c>
      <c r="AE10" s="18">
        <f t="shared" si="3"/>
        <v>25</v>
      </c>
      <c r="AF10" s="23">
        <f t="shared" si="3"/>
        <v>32</v>
      </c>
      <c r="AI10" s="19" t="s">
        <v>59</v>
      </c>
      <c r="AJ10" s="22"/>
      <c r="AK10" s="22"/>
      <c r="AL10" s="22"/>
      <c r="AM10" s="22"/>
      <c r="AN10" s="22"/>
    </row>
    <row r="11" spans="2:48" x14ac:dyDescent="0.25">
      <c r="B11" s="16" t="s">
        <v>27</v>
      </c>
      <c r="C11" s="16">
        <v>24</v>
      </c>
      <c r="D11" s="16"/>
      <c r="F11" s="32" t="s">
        <v>60</v>
      </c>
      <c r="G11" s="33">
        <v>0.85</v>
      </c>
      <c r="L11" s="34"/>
      <c r="M11" s="35"/>
      <c r="N11" s="31"/>
      <c r="O11" s="31"/>
      <c r="Z11" s="7" t="s">
        <v>61</v>
      </c>
      <c r="AA11" s="18">
        <v>20</v>
      </c>
      <c r="AB11" s="18">
        <f>+AA10</f>
        <v>25</v>
      </c>
      <c r="AC11" s="18">
        <f>AB10</f>
        <v>17</v>
      </c>
      <c r="AD11" s="18">
        <f t="shared" si="3"/>
        <v>14</v>
      </c>
      <c r="AE11" s="18">
        <f t="shared" si="3"/>
        <v>15</v>
      </c>
      <c r="AF11" s="18">
        <f t="shared" si="3"/>
        <v>25</v>
      </c>
      <c r="AI11" s="7" t="s">
        <v>26</v>
      </c>
      <c r="AJ11" s="22">
        <f t="shared" ref="AJ11:AJ16" si="4">ROUND((1-$G$11)*AA10,0)</f>
        <v>4</v>
      </c>
      <c r="AK11" s="22">
        <f>AJ27-AK5</f>
        <v>3</v>
      </c>
      <c r="AL11" s="22">
        <f>ROUND(AK27*(1-$G$11),0)</f>
        <v>3</v>
      </c>
      <c r="AM11" s="22">
        <f>ROUND(AL27*(1-$G$11),0)</f>
        <v>3</v>
      </c>
      <c r="AN11" s="22">
        <f t="shared" ref="AL11:AN16" si="5">ROUND(AM27*(1-$G$11),0)</f>
        <v>4</v>
      </c>
      <c r="AQ11" s="32" t="s">
        <v>62</v>
      </c>
      <c r="AR11" s="32"/>
      <c r="AS11" s="32"/>
      <c r="AT11" s="36">
        <v>35</v>
      </c>
      <c r="AU11" s="24"/>
    </row>
    <row r="12" spans="2:48" x14ac:dyDescent="0.25">
      <c r="B12" s="25" t="s">
        <v>34</v>
      </c>
      <c r="C12" s="25">
        <v>13</v>
      </c>
      <c r="D12" s="25"/>
      <c r="N12" s="31"/>
      <c r="O12" s="31"/>
      <c r="Z12" s="7" t="s">
        <v>63</v>
      </c>
      <c r="AA12" s="18">
        <v>16</v>
      </c>
      <c r="AB12" s="18">
        <f>+AA11</f>
        <v>20</v>
      </c>
      <c r="AC12" s="18">
        <f t="shared" ref="AC12:AE17" si="6">AB11</f>
        <v>25</v>
      </c>
      <c r="AD12" s="18">
        <f t="shared" si="6"/>
        <v>17</v>
      </c>
      <c r="AE12" s="18">
        <f>AD11</f>
        <v>14</v>
      </c>
      <c r="AF12" s="18">
        <f t="shared" si="3"/>
        <v>15</v>
      </c>
      <c r="AI12" s="7" t="s">
        <v>33</v>
      </c>
      <c r="AJ12" s="22">
        <f t="shared" si="4"/>
        <v>3</v>
      </c>
      <c r="AK12" s="22">
        <f>AJ28-AK6</f>
        <v>4</v>
      </c>
      <c r="AL12" s="22">
        <f t="shared" si="5"/>
        <v>3</v>
      </c>
      <c r="AM12" s="22">
        <f t="shared" si="5"/>
        <v>3</v>
      </c>
      <c r="AN12" s="22">
        <f t="shared" si="5"/>
        <v>3</v>
      </c>
    </row>
    <row r="13" spans="2:48" x14ac:dyDescent="0.25">
      <c r="B13" s="7" t="s">
        <v>64</v>
      </c>
      <c r="C13" s="7">
        <f>ROUND(AVERAGE(C10:C12),0)</f>
        <v>21</v>
      </c>
      <c r="D13" s="7">
        <v>0</v>
      </c>
      <c r="N13" s="31"/>
      <c r="O13" s="31"/>
      <c r="Z13" s="7" t="s">
        <v>65</v>
      </c>
      <c r="AA13" s="18">
        <v>13</v>
      </c>
      <c r="AB13" s="18">
        <f>+AA12</f>
        <v>16</v>
      </c>
      <c r="AC13" s="18">
        <f t="shared" si="6"/>
        <v>20</v>
      </c>
      <c r="AD13" s="18">
        <f t="shared" si="6"/>
        <v>25</v>
      </c>
      <c r="AE13" s="18">
        <f t="shared" si="6"/>
        <v>17</v>
      </c>
      <c r="AF13" s="18">
        <f t="shared" si="3"/>
        <v>14</v>
      </c>
      <c r="AI13" s="7" t="s">
        <v>41</v>
      </c>
      <c r="AJ13" s="22">
        <f t="shared" si="4"/>
        <v>2</v>
      </c>
      <c r="AK13" s="22">
        <f>AJ29-AK7</f>
        <v>3</v>
      </c>
      <c r="AL13" s="22">
        <f t="shared" si="5"/>
        <v>3</v>
      </c>
      <c r="AM13" s="22">
        <f t="shared" si="5"/>
        <v>3</v>
      </c>
      <c r="AN13" s="22">
        <f t="shared" si="5"/>
        <v>3</v>
      </c>
      <c r="AQ13" s="7" t="s">
        <v>18</v>
      </c>
      <c r="AR13" s="14">
        <v>2011</v>
      </c>
      <c r="AS13" s="14">
        <v>2012</v>
      </c>
      <c r="AT13" s="14">
        <v>2013</v>
      </c>
      <c r="AU13" s="14">
        <v>2014</v>
      </c>
      <c r="AV13" s="14">
        <v>2015</v>
      </c>
    </row>
    <row r="14" spans="2:48" x14ac:dyDescent="0.25">
      <c r="B14" s="25" t="s">
        <v>66</v>
      </c>
      <c r="C14" s="25"/>
      <c r="D14" s="25">
        <f>ROUND(AVERAGE(C13),0)</f>
        <v>21</v>
      </c>
      <c r="N14" s="31"/>
      <c r="O14" s="31"/>
      <c r="Z14" s="7" t="s">
        <v>67</v>
      </c>
      <c r="AA14" s="18">
        <v>10</v>
      </c>
      <c r="AB14" s="18">
        <f t="shared" ref="AB14:AB17" si="7">+AA13</f>
        <v>13</v>
      </c>
      <c r="AC14" s="18">
        <f t="shared" si="6"/>
        <v>16</v>
      </c>
      <c r="AD14" s="18">
        <f t="shared" si="6"/>
        <v>20</v>
      </c>
      <c r="AE14" s="18">
        <f t="shared" si="6"/>
        <v>25</v>
      </c>
      <c r="AF14" s="18">
        <f t="shared" si="3"/>
        <v>17</v>
      </c>
      <c r="AI14" s="7" t="s">
        <v>47</v>
      </c>
      <c r="AJ14" s="22">
        <f t="shared" si="4"/>
        <v>2</v>
      </c>
      <c r="AK14" s="22">
        <f>AJ30-AK8</f>
        <v>2</v>
      </c>
      <c r="AL14" s="22">
        <f t="shared" si="5"/>
        <v>3</v>
      </c>
      <c r="AM14" s="22">
        <f t="shared" si="5"/>
        <v>3</v>
      </c>
      <c r="AN14" s="22">
        <f t="shared" si="5"/>
        <v>3</v>
      </c>
      <c r="AQ14" s="11" t="s">
        <v>26</v>
      </c>
      <c r="AR14">
        <f>ABS(AR4/20)</f>
        <v>0.7</v>
      </c>
      <c r="AS14">
        <f t="shared" ref="AS14:AV15" si="8">ABS(AS4/20)</f>
        <v>0.9</v>
      </c>
      <c r="AT14">
        <f t="shared" si="8"/>
        <v>0.85</v>
      </c>
      <c r="AU14">
        <f t="shared" si="8"/>
        <v>0.35</v>
      </c>
      <c r="AV14">
        <f t="shared" si="8"/>
        <v>0.05</v>
      </c>
    </row>
    <row r="15" spans="2:48" x14ac:dyDescent="0.25">
      <c r="N15" s="31"/>
      <c r="O15" s="31"/>
      <c r="Z15" s="7" t="s">
        <v>68</v>
      </c>
      <c r="AA15" s="18">
        <v>8</v>
      </c>
      <c r="AB15" s="18">
        <f t="shared" si="7"/>
        <v>10</v>
      </c>
      <c r="AC15" s="18">
        <f t="shared" si="6"/>
        <v>13</v>
      </c>
      <c r="AD15" s="18">
        <f t="shared" si="6"/>
        <v>16</v>
      </c>
      <c r="AE15" s="18">
        <f t="shared" si="6"/>
        <v>20</v>
      </c>
      <c r="AF15" s="18">
        <f t="shared" si="3"/>
        <v>25</v>
      </c>
      <c r="AI15" s="7" t="s">
        <v>53</v>
      </c>
      <c r="AJ15" s="22">
        <f t="shared" si="4"/>
        <v>2</v>
      </c>
      <c r="AK15" s="22">
        <f>AJ31-AK9</f>
        <v>2</v>
      </c>
      <c r="AL15" s="22">
        <f t="shared" si="5"/>
        <v>2</v>
      </c>
      <c r="AM15" s="22">
        <f t="shared" si="5"/>
        <v>3</v>
      </c>
      <c r="AN15" s="22">
        <f t="shared" si="5"/>
        <v>3</v>
      </c>
      <c r="AQ15" s="16" t="s">
        <v>33</v>
      </c>
      <c r="AR15">
        <f>ABS(AR5/20)</f>
        <v>0.55000000000000004</v>
      </c>
      <c r="AS15">
        <f t="shared" si="8"/>
        <v>0.65</v>
      </c>
      <c r="AT15">
        <f t="shared" si="8"/>
        <v>0.9</v>
      </c>
      <c r="AU15">
        <f t="shared" si="8"/>
        <v>0.85</v>
      </c>
      <c r="AV15">
        <f t="shared" si="8"/>
        <v>0.4</v>
      </c>
    </row>
    <row r="16" spans="2:48" x14ac:dyDescent="0.25">
      <c r="N16" s="31"/>
      <c r="O16" s="31"/>
      <c r="Z16" s="7" t="s">
        <v>69</v>
      </c>
      <c r="AA16" s="18"/>
      <c r="AB16" s="18">
        <f t="shared" si="7"/>
        <v>8</v>
      </c>
      <c r="AC16" s="18">
        <f t="shared" si="6"/>
        <v>10</v>
      </c>
      <c r="AD16" s="18">
        <f t="shared" si="6"/>
        <v>13</v>
      </c>
      <c r="AE16" s="18">
        <f t="shared" si="6"/>
        <v>16</v>
      </c>
      <c r="AF16" s="18">
        <f t="shared" si="3"/>
        <v>20</v>
      </c>
      <c r="AI16" s="7" t="s">
        <v>57</v>
      </c>
      <c r="AJ16" s="22">
        <f t="shared" si="4"/>
        <v>1</v>
      </c>
      <c r="AK16" s="22">
        <f>ROUND(AJ32*(1-$G$11),0)</f>
        <v>2</v>
      </c>
      <c r="AL16" s="22">
        <f t="shared" si="5"/>
        <v>2</v>
      </c>
      <c r="AM16" s="22">
        <f t="shared" si="5"/>
        <v>2</v>
      </c>
      <c r="AN16" s="22">
        <f t="shared" si="5"/>
        <v>2</v>
      </c>
      <c r="AQ16" s="16" t="s">
        <v>41</v>
      </c>
      <c r="AR16">
        <f t="shared" ref="AR16:AV19" si="9">ABS(AR6/20)</f>
        <v>0.8</v>
      </c>
      <c r="AS16">
        <f t="shared" si="9"/>
        <v>0.6</v>
      </c>
      <c r="AT16">
        <f t="shared" si="9"/>
        <v>0.65</v>
      </c>
      <c r="AU16">
        <f t="shared" si="9"/>
        <v>0.9</v>
      </c>
      <c r="AV16">
        <f t="shared" si="9"/>
        <v>0.85</v>
      </c>
    </row>
    <row r="17" spans="14:48" x14ac:dyDescent="0.25">
      <c r="N17" s="31"/>
      <c r="O17" s="31"/>
      <c r="Z17" s="7" t="s">
        <v>70</v>
      </c>
      <c r="AA17" s="18"/>
      <c r="AB17" s="18">
        <f t="shared" si="7"/>
        <v>0</v>
      </c>
      <c r="AC17" s="18">
        <f t="shared" si="6"/>
        <v>8</v>
      </c>
      <c r="AD17" s="18">
        <f t="shared" si="6"/>
        <v>10</v>
      </c>
      <c r="AE17" s="18">
        <f t="shared" si="6"/>
        <v>13</v>
      </c>
      <c r="AF17" s="18">
        <f t="shared" si="3"/>
        <v>16</v>
      </c>
      <c r="AI17" s="19" t="s">
        <v>71</v>
      </c>
      <c r="AJ17" s="22"/>
      <c r="AK17" s="22"/>
      <c r="AL17" s="22"/>
      <c r="AM17" s="22"/>
      <c r="AN17" s="22"/>
      <c r="AQ17" s="16" t="s">
        <v>47</v>
      </c>
      <c r="AR17">
        <f t="shared" si="9"/>
        <v>0.95</v>
      </c>
      <c r="AS17">
        <f t="shared" si="9"/>
        <v>0.85</v>
      </c>
      <c r="AT17">
        <f t="shared" si="9"/>
        <v>0.6</v>
      </c>
      <c r="AU17">
        <f t="shared" si="9"/>
        <v>0.65</v>
      </c>
      <c r="AV17">
        <f t="shared" si="9"/>
        <v>0.9</v>
      </c>
    </row>
    <row r="18" spans="14:48" x14ac:dyDescent="0.25">
      <c r="N18" s="31"/>
      <c r="O18" s="31"/>
      <c r="AI18" s="7" t="s">
        <v>26</v>
      </c>
      <c r="AJ18" s="22">
        <f>AJ11</f>
        <v>4</v>
      </c>
      <c r="AK18" s="22">
        <f>AK11</f>
        <v>3</v>
      </c>
      <c r="AL18" s="22">
        <f>AL11</f>
        <v>3</v>
      </c>
      <c r="AM18" s="22">
        <f>AM11</f>
        <v>3</v>
      </c>
      <c r="AN18" s="22">
        <f>AN11</f>
        <v>4</v>
      </c>
      <c r="AQ18" s="16" t="s">
        <v>53</v>
      </c>
      <c r="AR18">
        <f t="shared" si="9"/>
        <v>1.1000000000000001</v>
      </c>
      <c r="AS18">
        <f t="shared" si="9"/>
        <v>0.95</v>
      </c>
      <c r="AT18">
        <f t="shared" si="9"/>
        <v>0.9</v>
      </c>
      <c r="AU18">
        <f t="shared" si="9"/>
        <v>0.6</v>
      </c>
      <c r="AV18">
        <f t="shared" si="9"/>
        <v>0.65</v>
      </c>
    </row>
    <row r="19" spans="14:48" x14ac:dyDescent="0.25">
      <c r="N19" s="31"/>
      <c r="O19" s="31"/>
      <c r="AI19" s="7" t="s">
        <v>33</v>
      </c>
      <c r="AJ19" s="22">
        <f>AJ5</f>
        <v>21</v>
      </c>
      <c r="AK19" s="22">
        <f>AK5</f>
        <v>18</v>
      </c>
      <c r="AL19" s="22">
        <f>AL5</f>
        <v>14</v>
      </c>
      <c r="AM19" s="22">
        <f>AM5</f>
        <v>15</v>
      </c>
      <c r="AN19" s="22">
        <f>AN5</f>
        <v>24</v>
      </c>
      <c r="AQ19" s="25" t="s">
        <v>57</v>
      </c>
      <c r="AR19">
        <f t="shared" si="9"/>
        <v>1.25</v>
      </c>
      <c r="AS19">
        <f t="shared" si="9"/>
        <v>1.1000000000000001</v>
      </c>
      <c r="AT19">
        <f t="shared" si="9"/>
        <v>0.95</v>
      </c>
      <c r="AU19">
        <f t="shared" si="9"/>
        <v>0.95</v>
      </c>
      <c r="AV19">
        <f t="shared" si="9"/>
        <v>0.65</v>
      </c>
    </row>
    <row r="20" spans="14:48" x14ac:dyDescent="0.25">
      <c r="N20" s="31"/>
      <c r="O20" s="31"/>
      <c r="AI20" s="7" t="s">
        <v>41</v>
      </c>
      <c r="AJ20" s="22">
        <f t="shared" ref="AJ20:AN23" si="10">AJ6</f>
        <v>17</v>
      </c>
      <c r="AK20" s="22">
        <f t="shared" si="10"/>
        <v>20</v>
      </c>
      <c r="AL20" s="22">
        <f t="shared" si="10"/>
        <v>19</v>
      </c>
      <c r="AM20" s="22">
        <f t="shared" si="10"/>
        <v>14</v>
      </c>
      <c r="AN20" s="22">
        <f t="shared" si="10"/>
        <v>15</v>
      </c>
    </row>
    <row r="21" spans="14:48" x14ac:dyDescent="0.25">
      <c r="N21" s="31"/>
      <c r="O21" s="31"/>
      <c r="AI21" s="7" t="s">
        <v>47</v>
      </c>
      <c r="AJ21" s="22">
        <f t="shared" si="10"/>
        <v>14</v>
      </c>
      <c r="AK21" s="22">
        <f t="shared" si="10"/>
        <v>16</v>
      </c>
      <c r="AL21" s="22">
        <f t="shared" si="10"/>
        <v>20</v>
      </c>
      <c r="AM21" s="22">
        <f t="shared" si="10"/>
        <v>19</v>
      </c>
      <c r="AN21" s="22">
        <f t="shared" si="10"/>
        <v>14</v>
      </c>
    </row>
    <row r="22" spans="14:48" x14ac:dyDescent="0.25">
      <c r="N22" s="31"/>
      <c r="O22" s="31"/>
      <c r="AI22" s="7" t="s">
        <v>53</v>
      </c>
      <c r="AJ22" s="22">
        <f t="shared" si="10"/>
        <v>11</v>
      </c>
      <c r="AK22" s="22">
        <f t="shared" si="10"/>
        <v>14</v>
      </c>
      <c r="AL22" s="22">
        <f t="shared" si="10"/>
        <v>15</v>
      </c>
      <c r="AM22" s="22">
        <f t="shared" si="10"/>
        <v>20</v>
      </c>
      <c r="AN22" s="22">
        <f t="shared" si="10"/>
        <v>19</v>
      </c>
    </row>
    <row r="23" spans="14:48" x14ac:dyDescent="0.25">
      <c r="N23" s="31"/>
      <c r="O23" s="31"/>
      <c r="AI23" s="7" t="s">
        <v>57</v>
      </c>
      <c r="AJ23" s="22">
        <f t="shared" si="10"/>
        <v>9</v>
      </c>
      <c r="AK23" s="22">
        <f t="shared" si="10"/>
        <v>11</v>
      </c>
      <c r="AL23" s="22">
        <f t="shared" si="10"/>
        <v>14</v>
      </c>
      <c r="AM23" s="22">
        <f t="shared" si="10"/>
        <v>14</v>
      </c>
      <c r="AN23" s="22">
        <f t="shared" si="10"/>
        <v>20</v>
      </c>
    </row>
    <row r="24" spans="14:48" x14ac:dyDescent="0.25">
      <c r="N24" s="31"/>
      <c r="O24" s="31"/>
      <c r="AI24" s="19" t="s">
        <v>72</v>
      </c>
      <c r="AJ24" s="22"/>
      <c r="AK24" s="22"/>
      <c r="AL24" s="22"/>
      <c r="AM24" s="22"/>
      <c r="AN24" s="22"/>
    </row>
    <row r="25" spans="14:48" x14ac:dyDescent="0.25">
      <c r="AI25" s="7" t="s">
        <v>26</v>
      </c>
      <c r="AJ25" s="22">
        <f>+AA9</f>
        <v>17</v>
      </c>
      <c r="AK25" s="22">
        <f>+AB9</f>
        <v>14</v>
      </c>
      <c r="AL25" s="22">
        <f>+AC9</f>
        <v>15</v>
      </c>
      <c r="AM25" s="22">
        <f>+AD9</f>
        <v>25</v>
      </c>
      <c r="AN25" s="22">
        <f>+AE9</f>
        <v>32</v>
      </c>
    </row>
    <row r="26" spans="14:48" x14ac:dyDescent="0.25">
      <c r="AI26" s="19" t="s">
        <v>73</v>
      </c>
      <c r="AJ26" s="22"/>
      <c r="AK26" s="22"/>
      <c r="AL26" s="22"/>
      <c r="AM26" s="22"/>
      <c r="AN26" s="22"/>
    </row>
    <row r="27" spans="14:48" x14ac:dyDescent="0.25">
      <c r="AI27" s="7" t="s">
        <v>26</v>
      </c>
      <c r="AJ27" s="22">
        <f>AJ18+AJ25</f>
        <v>21</v>
      </c>
      <c r="AK27" s="22">
        <f>AK18+AK25</f>
        <v>17</v>
      </c>
      <c r="AL27" s="22">
        <f>AL18+AL25</f>
        <v>18</v>
      </c>
      <c r="AM27" s="22">
        <f>AM18+AM25</f>
        <v>28</v>
      </c>
      <c r="AN27" s="22">
        <f>AN18+AN25</f>
        <v>36</v>
      </c>
    </row>
    <row r="28" spans="14:48" x14ac:dyDescent="0.25">
      <c r="AI28" s="7" t="s">
        <v>33</v>
      </c>
      <c r="AJ28" s="22">
        <f>AJ19+AJ12</f>
        <v>24</v>
      </c>
      <c r="AK28" s="22">
        <f t="shared" ref="AJ28:AK32" si="11">AK19+AK12</f>
        <v>22</v>
      </c>
      <c r="AL28" s="22">
        <f t="shared" ref="AL28:AN32" si="12">AL12+AL19</f>
        <v>17</v>
      </c>
      <c r="AM28" s="22">
        <f t="shared" si="12"/>
        <v>18</v>
      </c>
      <c r="AN28" s="22">
        <f t="shared" si="12"/>
        <v>27</v>
      </c>
    </row>
    <row r="29" spans="14:48" x14ac:dyDescent="0.25">
      <c r="AI29" s="7" t="s">
        <v>41</v>
      </c>
      <c r="AJ29" s="22">
        <f t="shared" si="11"/>
        <v>19</v>
      </c>
      <c r="AK29" s="22">
        <f t="shared" si="11"/>
        <v>23</v>
      </c>
      <c r="AL29" s="22">
        <f t="shared" si="12"/>
        <v>22</v>
      </c>
      <c r="AM29" s="22">
        <f t="shared" si="12"/>
        <v>17</v>
      </c>
      <c r="AN29" s="22">
        <f t="shared" si="12"/>
        <v>18</v>
      </c>
    </row>
    <row r="30" spans="14:48" x14ac:dyDescent="0.25">
      <c r="AI30" s="7" t="s">
        <v>47</v>
      </c>
      <c r="AJ30" s="22">
        <f t="shared" si="11"/>
        <v>16</v>
      </c>
      <c r="AK30" s="22">
        <f t="shared" si="11"/>
        <v>18</v>
      </c>
      <c r="AL30" s="22">
        <f t="shared" si="12"/>
        <v>23</v>
      </c>
      <c r="AM30" s="22">
        <f t="shared" si="12"/>
        <v>22</v>
      </c>
      <c r="AN30" s="22">
        <f t="shared" si="12"/>
        <v>17</v>
      </c>
    </row>
    <row r="31" spans="14:48" x14ac:dyDescent="0.25">
      <c r="AI31" s="7" t="s">
        <v>53</v>
      </c>
      <c r="AJ31" s="22">
        <f t="shared" si="11"/>
        <v>13</v>
      </c>
      <c r="AK31" s="22">
        <f t="shared" si="11"/>
        <v>16</v>
      </c>
      <c r="AL31" s="22">
        <f t="shared" si="12"/>
        <v>17</v>
      </c>
      <c r="AM31" s="22">
        <f t="shared" si="12"/>
        <v>23</v>
      </c>
      <c r="AN31" s="22">
        <f t="shared" si="12"/>
        <v>22</v>
      </c>
    </row>
    <row r="32" spans="14:48" x14ac:dyDescent="0.25">
      <c r="AI32" s="7" t="s">
        <v>57</v>
      </c>
      <c r="AJ32" s="22">
        <f t="shared" si="11"/>
        <v>10</v>
      </c>
      <c r="AK32" s="22">
        <f t="shared" si="11"/>
        <v>13</v>
      </c>
      <c r="AL32" s="22">
        <f t="shared" si="12"/>
        <v>16</v>
      </c>
      <c r="AM32" s="22">
        <f t="shared" si="12"/>
        <v>16</v>
      </c>
      <c r="AN32" s="22">
        <f t="shared" si="12"/>
        <v>22</v>
      </c>
    </row>
    <row r="33" spans="36:40" x14ac:dyDescent="0.25">
      <c r="AN33" s="22"/>
    </row>
    <row r="34" spans="36:40" x14ac:dyDescent="0.25">
      <c r="AJ34" s="37">
        <f>+MAX(AJ27:AN32)</f>
        <v>36</v>
      </c>
    </row>
    <row r="56" spans="31:32" x14ac:dyDescent="0.25">
      <c r="AE56" s="6"/>
      <c r="AF56" s="6"/>
    </row>
    <row r="88" spans="12:41" s="6" customFormat="1" x14ac:dyDescent="0.25">
      <c r="L88"/>
      <c r="M88"/>
      <c r="T88" s="3"/>
      <c r="V88"/>
      <c r="X88" s="3"/>
      <c r="AE88"/>
      <c r="AF88"/>
      <c r="AG88" s="3"/>
      <c r="AO88" s="3"/>
    </row>
    <row r="89" spans="12:41" x14ac:dyDescent="0.25">
      <c r="L89" s="6"/>
      <c r="M89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Proyección (3)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León Aburto</dc:creator>
  <cp:lastModifiedBy>Cristel López Calderón</cp:lastModifiedBy>
  <dcterms:created xsi:type="dcterms:W3CDTF">2017-04-20T18:00:44Z</dcterms:created>
  <dcterms:modified xsi:type="dcterms:W3CDTF">2017-04-20T19:33:38Z</dcterms:modified>
</cp:coreProperties>
</file>